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1760" tabRatio="746" activeTab="0"/>
  </bookViews>
  <sheets>
    <sheet name="Instructions" sheetId="1" r:id="rId1"/>
    <sheet name="Intl Speech and Evaluation Sum" sheetId="2" r:id="rId2"/>
    <sheet name="Intl Sp and Evaluation Detail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<sst xmlns="http://schemas.openxmlformats.org/spreadsheetml/2006/main" count="67" uniqueCount="61">
  <si>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Open the meeting</t>
  </si>
  <si>
    <t>Time each</t>
  </si>
  <si>
    <t>Total Time</t>
  </si>
  <si>
    <t>Contestants</t>
  </si>
  <si>
    <t>Invocation, Pledge, Welcome, Introduce Dignitaries, Introduce TM</t>
  </si>
  <si>
    <t>Areas</t>
  </si>
  <si>
    <t xml:space="preserve">   between speeches</t>
  </si>
  <si>
    <t xml:space="preserve">   after last speech</t>
  </si>
  <si>
    <t>Break</t>
  </si>
  <si>
    <t>Number of contestants minus number of Areas</t>
  </si>
  <si>
    <t>One per Area</t>
  </si>
  <si>
    <t>TM Final Remarks</t>
  </si>
  <si>
    <t>Awards Presentation</t>
  </si>
  <si>
    <t>assume 1st and 2nd place only</t>
  </si>
  <si>
    <t>Closing Remarks</t>
  </si>
  <si>
    <t>Announcements, Thank Yous</t>
  </si>
  <si>
    <t>Hours</t>
  </si>
  <si>
    <t>Minutes</t>
  </si>
  <si>
    <t>Comments</t>
  </si>
  <si>
    <t>Toastmaster Opening Story</t>
  </si>
  <si>
    <t>TOTALS</t>
  </si>
  <si>
    <t>Contests</t>
  </si>
  <si>
    <t>Input</t>
  </si>
  <si>
    <t>Output</t>
  </si>
  <si>
    <t xml:space="preserve">Hours and </t>
  </si>
  <si>
    <t>minutes</t>
  </si>
  <si>
    <t>Multi-Area International Speech and Evaluation Contest Event Duration Prediction Detail</t>
  </si>
  <si>
    <t>Multi-Area International Speech and Evaluation Contest Event Duration Prediction</t>
  </si>
  <si>
    <t>Total Number of International Speech Contestants</t>
  </si>
  <si>
    <t>Number of Areas with International Speech Contestants</t>
  </si>
  <si>
    <t>Total Number of Evaluation Contestants</t>
  </si>
  <si>
    <t>Number of Areas with Evaluation Contestants</t>
  </si>
  <si>
    <t>does not include briefing time</t>
  </si>
  <si>
    <t>International Speaker Introductions</t>
  </si>
  <si>
    <t>International Speeches</t>
  </si>
  <si>
    <t>International Judge Quiet Time</t>
  </si>
  <si>
    <t>Evaluation Contestant Introductions</t>
  </si>
  <si>
    <t>Evaluations</t>
  </si>
  <si>
    <t>Evaluation Judge Quiet Time</t>
  </si>
  <si>
    <t>Read Script for International Speech</t>
  </si>
  <si>
    <t>Read Script for Evaluation</t>
  </si>
  <si>
    <t>Start Time</t>
  </si>
  <si>
    <t>End Time</t>
  </si>
  <si>
    <t>Test Speech</t>
  </si>
  <si>
    <t>Evaluation Contestant Prep Time</t>
  </si>
  <si>
    <t>Start time</t>
  </si>
  <si>
    <t>End time</t>
  </si>
  <si>
    <t>Instructions</t>
  </si>
  <si>
    <t>Enter the number of Areas and the total number of contestants for each contest type.</t>
  </si>
  <si>
    <t>Enter the contest start time (gavel down). Format is &lt;hour&gt;:&lt;minute&gt;&lt;blank space&gt;&lt;am or pm&gt;</t>
  </si>
  <si>
    <t>The predicted event duration and end time will appear in the Green output section</t>
  </si>
  <si>
    <t>On the summary tab in the yellow Input section:</t>
  </si>
  <si>
    <t>Count Ballots</t>
  </si>
  <si>
    <t>Interview contestants during this time</t>
  </si>
  <si>
    <t>Interview test speaker during this time</t>
  </si>
  <si>
    <t>includes introduction and transition</t>
  </si>
  <si>
    <t xml:space="preserve">update date: </t>
  </si>
  <si>
    <t>update date</t>
  </si>
  <si>
    <t>Review the detail tab</t>
  </si>
  <si>
    <t>For example 9:30 pm</t>
  </si>
  <si>
    <t>If you must, you can change assumptions in cells with white background as appropriate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</si>
</sst>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20" fillId="34" borderId="0" xfId="0" applyFont="1" applyFill="1" applyAlignment="1">
      <alignment/>
    </xf>
    <xf numFmtId="18" fontId="0" fillId="0" borderId="0" xfId="0" applyNumberFormat="1" applyAlignment="1">
      <alignment/>
    </xf>
    <xf numFmtId="18" fontId="0" fillId="33" borderId="0" xfId="0" applyNumberFormat="1" applyFill="1" applyAlignment="1">
      <alignment/>
    </xf>
    <xf numFmtId="18" fontId="0" fillId="0" borderId="0" xfId="0" applyNumberFormat="1" applyFill="1" applyAlignment="1">
      <alignment/>
    </xf>
    <xf numFmtId="18" fontId="2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7109375" style="0" customWidth="1"/>
    <col min="2" max="2" width="84.7109375" style="0" customWidth="1"/>
  </cols>
  <sheetData>
    <row r="1" spans="1:2" ht="21">
      <c r="A1" s="16" t="s">
        <v>47</v>
      </c>
      <c r="B1" s="16"/>
    </row>
    <row r="3" ht="15">
      <c r="A3" t="s">
        <v>51</v>
      </c>
    </row>
    <row r="4" ht="15">
      <c r="B4" t="s">
        <v>48</v>
      </c>
    </row>
    <row r="5" ht="15">
      <c r="B5" t="s">
        <v>49</v>
      </c>
    </row>
    <row r="6" ht="15">
      <c r="B6" t="s">
        <v>59</v>
      </c>
    </row>
    <row r="7" ht="15">
      <c r="B7" t="s">
        <v>50</v>
      </c>
    </row>
    <row r="9" ht="15">
      <c r="A9" t="s">
        <v>58</v>
      </c>
    </row>
    <row r="10" ht="15">
      <c r="B10" t="s">
        <v>60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8.7109375" style="0" customWidth="1"/>
    <col min="2" max="2" width="10.7109375" style="0" customWidth="1"/>
    <col min="3" max="3" width="3.7109375" style="0" customWidth="1"/>
    <col min="4" max="4" width="35.7109375" style="0" customWidth="1"/>
    <col min="5" max="5" width="42.7109375" style="0" customWidth="1"/>
  </cols>
  <sheetData>
    <row r="1" ht="21">
      <c r="A1" s="1" t="s">
        <v>27</v>
      </c>
    </row>
    <row r="2" ht="15">
      <c r="A2" s="12"/>
    </row>
    <row r="3" ht="18.75">
      <c r="A3" s="6" t="s">
        <v>22</v>
      </c>
    </row>
    <row r="4" spans="1:4" ht="15">
      <c r="A4" s="5">
        <v>5</v>
      </c>
      <c r="B4" s="17" t="s">
        <v>28</v>
      </c>
      <c r="C4" s="17"/>
      <c r="D4" s="17"/>
    </row>
    <row r="5" spans="1:4" ht="15">
      <c r="A5" s="5">
        <v>2</v>
      </c>
      <c r="B5" s="17" t="s">
        <v>29</v>
      </c>
      <c r="C5" s="17"/>
      <c r="D5" s="17"/>
    </row>
    <row r="6" spans="1:4" ht="15">
      <c r="A6" s="5">
        <v>5</v>
      </c>
      <c r="B6" s="17" t="s">
        <v>30</v>
      </c>
      <c r="C6" s="17"/>
      <c r="D6" s="17"/>
    </row>
    <row r="7" spans="1:4" ht="15">
      <c r="A7" s="5">
        <v>2</v>
      </c>
      <c r="B7" s="17" t="s">
        <v>31</v>
      </c>
      <c r="C7" s="17"/>
      <c r="D7" s="17"/>
    </row>
    <row r="8" spans="1:4" ht="15">
      <c r="A8" s="9">
        <v>0.375</v>
      </c>
      <c r="B8" t="s">
        <v>41</v>
      </c>
      <c r="D8" t="s">
        <v>32</v>
      </c>
    </row>
    <row r="10" ht="18.75">
      <c r="A10" s="6" t="s">
        <v>23</v>
      </c>
    </row>
    <row r="11" spans="1:4" ht="15">
      <c r="A11" s="7">
        <f>'Intl Sp and Evaluation Detail'!B29</f>
        <v>2</v>
      </c>
      <c r="B11" t="s">
        <v>24</v>
      </c>
      <c r="C11" s="7">
        <f>'Intl Sp and Evaluation Detail'!B30</f>
        <v>36</v>
      </c>
      <c r="D11" t="s">
        <v>25</v>
      </c>
    </row>
    <row r="12" spans="1:2" ht="15">
      <c r="A12" s="11">
        <f>'Intl Sp and Evaluation Detail'!G25</f>
        <v>0.4833333333333332</v>
      </c>
      <c r="B12" t="s">
        <v>42</v>
      </c>
    </row>
    <row r="14" spans="2:4" ht="15">
      <c r="B14" s="13">
        <v>41607</v>
      </c>
      <c r="D14" s="15" t="s">
        <v>57</v>
      </c>
    </row>
  </sheetData>
  <sheetProtection/>
  <mergeCells count="4">
    <mergeCell ref="B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2.7109375" style="0" customWidth="1"/>
    <col min="2" max="3" width="10.7109375" style="0" customWidth="1"/>
    <col min="4" max="4" width="11.7109375" style="0" customWidth="1"/>
    <col min="5" max="5" width="6.7109375" style="0" customWidth="1"/>
    <col min="6" max="6" width="60.7109375" style="0" customWidth="1"/>
    <col min="7" max="8" width="9.7109375" style="0" customWidth="1"/>
  </cols>
  <sheetData>
    <row r="1" ht="21">
      <c r="A1" s="1" t="s">
        <v>26</v>
      </c>
    </row>
    <row r="2" spans="2:3" ht="15">
      <c r="B2" s="18" t="s">
        <v>17</v>
      </c>
      <c r="C2" s="18"/>
    </row>
    <row r="3" spans="2:8" ht="15">
      <c r="B3" s="2" t="s">
        <v>2</v>
      </c>
      <c r="C3" s="2" t="s">
        <v>1</v>
      </c>
      <c r="D3" s="2" t="s">
        <v>3</v>
      </c>
      <c r="E3" s="2" t="s">
        <v>5</v>
      </c>
      <c r="F3" s="2" t="s">
        <v>18</v>
      </c>
      <c r="G3" s="10">
        <f>'Intl Speech and Evaluation Sum'!A8</f>
        <v>0.375</v>
      </c>
      <c r="H3" s="2" t="s">
        <v>45</v>
      </c>
    </row>
    <row r="4" spans="1:7" ht="15">
      <c r="A4" t="s">
        <v>0</v>
      </c>
      <c r="B4">
        <v>5</v>
      </c>
      <c r="F4" t="s">
        <v>4</v>
      </c>
      <c r="G4" s="8">
        <f>G3+B4/60/24</f>
        <v>0.3784722222222222</v>
      </c>
    </row>
    <row r="5" spans="1:7" ht="15">
      <c r="A5" t="s">
        <v>19</v>
      </c>
      <c r="B5">
        <v>2</v>
      </c>
      <c r="G5" s="8">
        <f aca="true" t="shared" si="0" ref="G5:G25">G4+B5/60/24</f>
        <v>0.3798611111111111</v>
      </c>
    </row>
    <row r="6" spans="1:7" ht="15">
      <c r="A6" t="s">
        <v>39</v>
      </c>
      <c r="B6">
        <v>5</v>
      </c>
      <c r="G6" s="8">
        <f t="shared" si="0"/>
        <v>0.3833333333333333</v>
      </c>
    </row>
    <row r="7" spans="1:7" ht="15">
      <c r="A7" t="s">
        <v>33</v>
      </c>
      <c r="B7" s="3">
        <f>C7*D8</f>
        <v>5</v>
      </c>
      <c r="C7">
        <v>1</v>
      </c>
      <c r="G7" s="8">
        <f t="shared" si="0"/>
        <v>0.3868055555555555</v>
      </c>
    </row>
    <row r="8" spans="1:7" ht="15">
      <c r="A8" t="s">
        <v>34</v>
      </c>
      <c r="B8" s="3">
        <f>C8*D8</f>
        <v>35</v>
      </c>
      <c r="C8">
        <v>7</v>
      </c>
      <c r="D8" s="3">
        <f>'Intl Speech and Evaluation Sum'!A4</f>
        <v>5</v>
      </c>
      <c r="E8" s="3">
        <f>'Intl Speech and Evaluation Sum'!A5</f>
        <v>2</v>
      </c>
      <c r="G8" s="8">
        <f t="shared" si="0"/>
        <v>0.4111111111111111</v>
      </c>
    </row>
    <row r="9" spans="1:7" ht="15">
      <c r="A9" t="s">
        <v>35</v>
      </c>
      <c r="G9" s="8">
        <f t="shared" si="0"/>
        <v>0.4111111111111111</v>
      </c>
    </row>
    <row r="10" spans="1:7" ht="15">
      <c r="A10" t="s">
        <v>6</v>
      </c>
      <c r="B10" s="3">
        <f>(D8-E8)*C10</f>
        <v>3</v>
      </c>
      <c r="C10">
        <v>1</v>
      </c>
      <c r="F10" t="s">
        <v>9</v>
      </c>
      <c r="G10" s="8">
        <f t="shared" si="0"/>
        <v>0.4131944444444444</v>
      </c>
    </row>
    <row r="11" spans="1:7" ht="15">
      <c r="A11" t="s">
        <v>7</v>
      </c>
      <c r="B11" s="3">
        <f>C11*E8</f>
        <v>6</v>
      </c>
      <c r="C11">
        <v>3</v>
      </c>
      <c r="F11" t="s">
        <v>10</v>
      </c>
      <c r="G11" s="8">
        <f t="shared" si="0"/>
        <v>0.41736111111111107</v>
      </c>
    </row>
    <row r="12" spans="1:7" ht="15">
      <c r="A12" t="s">
        <v>8</v>
      </c>
      <c r="B12">
        <v>10</v>
      </c>
      <c r="G12" s="8">
        <f t="shared" si="0"/>
        <v>0.4243055555555555</v>
      </c>
    </row>
    <row r="13" spans="1:7" ht="15">
      <c r="A13" t="s">
        <v>40</v>
      </c>
      <c r="B13">
        <v>5</v>
      </c>
      <c r="G13" s="8">
        <f t="shared" si="0"/>
        <v>0.4277777777777777</v>
      </c>
    </row>
    <row r="14" spans="1:7" ht="15">
      <c r="A14" t="s">
        <v>43</v>
      </c>
      <c r="B14">
        <v>8</v>
      </c>
      <c r="F14" t="s">
        <v>55</v>
      </c>
      <c r="G14" s="8">
        <f t="shared" si="0"/>
        <v>0.43333333333333324</v>
      </c>
    </row>
    <row r="15" spans="1:7" ht="15">
      <c r="A15" t="s">
        <v>44</v>
      </c>
      <c r="B15">
        <v>7</v>
      </c>
      <c r="F15" t="s">
        <v>54</v>
      </c>
      <c r="G15" s="8">
        <f t="shared" si="0"/>
        <v>0.43819444444444433</v>
      </c>
    </row>
    <row r="16" spans="1:7" ht="15">
      <c r="A16" t="s">
        <v>36</v>
      </c>
      <c r="B16" s="3">
        <f>C16*D17</f>
        <v>5</v>
      </c>
      <c r="C16">
        <v>1</v>
      </c>
      <c r="G16" s="8">
        <f t="shared" si="0"/>
        <v>0.44166666666666654</v>
      </c>
    </row>
    <row r="17" spans="1:7" ht="15">
      <c r="A17" t="s">
        <v>37</v>
      </c>
      <c r="B17" s="3">
        <f>C17*D17</f>
        <v>15</v>
      </c>
      <c r="C17">
        <v>3</v>
      </c>
      <c r="D17" s="3">
        <f>'Intl Speech and Evaluation Sum'!A6</f>
        <v>5</v>
      </c>
      <c r="E17" s="3">
        <f>'Intl Speech and Evaluation Sum'!A7</f>
        <v>2</v>
      </c>
      <c r="G17" s="8">
        <f t="shared" si="0"/>
        <v>0.4520833333333332</v>
      </c>
    </row>
    <row r="18" spans="1:7" ht="15">
      <c r="A18" t="s">
        <v>38</v>
      </c>
      <c r="G18" s="8">
        <f t="shared" si="0"/>
        <v>0.4520833333333332</v>
      </c>
    </row>
    <row r="19" spans="1:7" ht="15">
      <c r="A19" t="s">
        <v>6</v>
      </c>
      <c r="B19" s="3">
        <f>(D17-E17)*C19</f>
        <v>3</v>
      </c>
      <c r="C19">
        <v>1</v>
      </c>
      <c r="F19" t="s">
        <v>9</v>
      </c>
      <c r="G19" s="8">
        <f t="shared" si="0"/>
        <v>0.45416666666666655</v>
      </c>
    </row>
    <row r="20" spans="1:7" ht="15">
      <c r="A20" t="s">
        <v>7</v>
      </c>
      <c r="B20" s="3">
        <f>C20*E17</f>
        <v>6</v>
      </c>
      <c r="C20">
        <v>3</v>
      </c>
      <c r="F20" t="s">
        <v>10</v>
      </c>
      <c r="G20" s="8">
        <f t="shared" si="0"/>
        <v>0.4583333333333332</v>
      </c>
    </row>
    <row r="21" spans="1:7" ht="15">
      <c r="A21" t="s">
        <v>52</v>
      </c>
      <c r="B21" s="3">
        <f>5+3*(E8+E17)</f>
        <v>17</v>
      </c>
      <c r="F21" t="s">
        <v>53</v>
      </c>
      <c r="G21" s="8">
        <f t="shared" si="0"/>
        <v>0.4701388888888888</v>
      </c>
    </row>
    <row r="22" spans="1:7" ht="15">
      <c r="A22" t="s">
        <v>11</v>
      </c>
      <c r="B22">
        <v>1</v>
      </c>
      <c r="G22" s="8">
        <f t="shared" si="0"/>
        <v>0.4708333333333332</v>
      </c>
    </row>
    <row r="23" spans="1:7" ht="15">
      <c r="A23" t="s">
        <v>15</v>
      </c>
      <c r="B23">
        <v>5</v>
      </c>
      <c r="G23" s="8">
        <f t="shared" si="0"/>
        <v>0.4743055555555554</v>
      </c>
    </row>
    <row r="24" spans="1:7" ht="15">
      <c r="A24" t="s">
        <v>12</v>
      </c>
      <c r="B24" s="3">
        <f>(E8+E17)*3*C24</f>
        <v>12</v>
      </c>
      <c r="C24">
        <v>1</v>
      </c>
      <c r="F24" t="s">
        <v>13</v>
      </c>
      <c r="G24" s="8">
        <f t="shared" si="0"/>
        <v>0.4826388888888888</v>
      </c>
    </row>
    <row r="25" spans="1:8" ht="15">
      <c r="A25" t="s">
        <v>14</v>
      </c>
      <c r="B25">
        <v>1</v>
      </c>
      <c r="G25" s="8">
        <f t="shared" si="0"/>
        <v>0.4833333333333332</v>
      </c>
      <c r="H25" s="2" t="s">
        <v>46</v>
      </c>
    </row>
    <row r="27" spans="1:6" ht="15">
      <c r="A27" t="s">
        <v>20</v>
      </c>
      <c r="B27" s="3">
        <f>SUM(B4:B26)</f>
        <v>156</v>
      </c>
      <c r="C27" t="s">
        <v>17</v>
      </c>
      <c r="D27" s="3">
        <f>SUM(D4:D26)</f>
        <v>10</v>
      </c>
      <c r="E27" s="3">
        <f>SUM(E4:E26)</f>
        <v>4</v>
      </c>
      <c r="F27" t="s">
        <v>21</v>
      </c>
    </row>
    <row r="28" ht="15">
      <c r="B28" s="4"/>
    </row>
    <row r="29" spans="2:3" ht="15">
      <c r="B29" s="3">
        <f>QUOTIENT(B27,60)</f>
        <v>2</v>
      </c>
      <c r="C29" t="s">
        <v>16</v>
      </c>
    </row>
    <row r="30" spans="2:3" ht="15">
      <c r="B30" s="3">
        <f>MOD(B27,60)</f>
        <v>36</v>
      </c>
      <c r="C30" t="s">
        <v>17</v>
      </c>
    </row>
    <row r="32" spans="1:2" ht="15">
      <c r="A32" s="14" t="s">
        <v>56</v>
      </c>
      <c r="B32" s="13">
        <v>41607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Barrett</dc:creator>
  <cp:keywords/>
  <dc:description/>
  <cp:lastModifiedBy>JBear</cp:lastModifiedBy>
  <dcterms:created xsi:type="dcterms:W3CDTF">2012-09-10T16:44:37Z</dcterms:created>
  <dcterms:modified xsi:type="dcterms:W3CDTF">2013-11-29T19:35:47Z</dcterms:modified>
  <cp:category/>
  <cp:version/>
  <cp:contentType/>
  <cp:contentStatus/>
</cp:coreProperties>
</file>